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st Quarter" sheetId="1" r:id="rId4"/>
  </sheets>
  <definedNames>
    <definedName name="_xlnm.Print_Titles" localSheetId="0">'1st Quarter'!$7:$8</definedName>
    <definedName name="_xlnm.Print_Area" localSheetId="0">'1st Quarter'!$A$1:$K$98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<sst xmlns="http://schemas.openxmlformats.org/spreadsheetml/2006/main" uniqueCount="120">
  <si>
    <t>FDP Form No. 6 - Trust Fund Utilitzation</t>
  </si>
  <si>
    <t>CONSOLIDATED QUARTERLY REPORT ON GOVERNMENT PROJECTS, PROGRAMS or ACTIVITIES</t>
  </si>
  <si>
    <t>FOR THE 1ST QUARTER CY 2023</t>
  </si>
  <si>
    <t>PROVICE OF MISAMIS OCCIDENTAL</t>
  </si>
  <si>
    <t>City of Tangub</t>
  </si>
  <si>
    <t>PROGRAM OR TARGET</t>
  </si>
  <si>
    <t>LOCATION</t>
  </si>
  <si>
    <t>TOTAL FUNDS AVAILABLE (COST)</t>
  </si>
  <si>
    <t>DATE STARTED (RECEIPT)</t>
  </si>
  <si>
    <t>TARGET DATE OF COMPLETION</t>
  </si>
  <si>
    <t>PROJECT STATUS</t>
  </si>
  <si>
    <t>NO. OF EXTENTIONS, IF ANY</t>
  </si>
  <si>
    <t>COUNTERPART, IF ANY</t>
  </si>
  <si>
    <t>Remarks</t>
  </si>
  <si>
    <t>% of Completion</t>
  </si>
  <si>
    <t>Total Cost Incurred to Date</t>
  </si>
  <si>
    <t xml:space="preserve">FUND TRANSFERRED </t>
  </si>
  <si>
    <t>COST CHARGED</t>
  </si>
  <si>
    <t>CHED</t>
  </si>
  <si>
    <t>CHED - TERTIARY EDUC. SUPPORT PROG.</t>
  </si>
  <si>
    <t>GADTC</t>
  </si>
  <si>
    <t>DA</t>
  </si>
  <si>
    <t>DA - COB DRYER</t>
  </si>
  <si>
    <t>DA - NAPC COMMUNITY FOOD PRODUCTION</t>
  </si>
  <si>
    <t>DA BUB 2014 - ESTABLIHSMENT OF DOCKING AREA</t>
  </si>
  <si>
    <t>DA BUB 2014 - FISHERY PROJECTS</t>
  </si>
  <si>
    <t>DA BUB 2015 - ESTABLISHMENT OF FISH IN CAGES TECHNO DEMO PROJ.</t>
  </si>
  <si>
    <t>DA BUB PROJ. - SUSTAINABLE AGRI-FISHERY LIVELIHOOD</t>
  </si>
  <si>
    <t>DA/BFAR - COMMUNITY FISH LANDING</t>
  </si>
  <si>
    <t>DA - FMR (5 BARANGAYS)</t>
  </si>
  <si>
    <t>REG 10 GPBP PROJECTS</t>
  </si>
  <si>
    <t>REG 10 PAITON-BINTANA-SICOT FMR</t>
  </si>
  <si>
    <t>SPRING DEV'T &amp; FARM RESERVOIR-LPRAP BUB</t>
  </si>
  <si>
    <t>DENR - MRF SUPPORT FUND</t>
  </si>
  <si>
    <t>DOH</t>
  </si>
  <si>
    <t>DOH - CAPITATION FUND</t>
  </si>
  <si>
    <t>DOH - REVOLVING FUND</t>
  </si>
  <si>
    <t>DOH - BHS HFEP 2020-Repair/Renovation</t>
  </si>
  <si>
    <t>MANGA</t>
  </si>
  <si>
    <t>DOH-ONE COVID ALLOWANCE 2022</t>
  </si>
  <si>
    <t>DOH-NATIONAL NUTRITION COUNCIL</t>
  </si>
  <si>
    <t>DOLE</t>
  </si>
  <si>
    <t>TUPAD</t>
  </si>
  <si>
    <t>DOT</t>
  </si>
  <si>
    <t>DOT - FINANCIAL ASSISTANCE TO CHRISTMAS SYMBOL</t>
  </si>
  <si>
    <t>DOT - FINANCIAL ASSISTANCE TO SCC</t>
  </si>
  <si>
    <t>DOT - TIEZA (IMPROVEMENT OF BELVEDERE)</t>
  </si>
  <si>
    <t>FERTIG HILLS</t>
  </si>
  <si>
    <t>DOST</t>
  </si>
  <si>
    <t>DOST-FINANCIAL ASSISTANCE FOR FNRI ELCAC</t>
  </si>
  <si>
    <t>DPWH</t>
  </si>
  <si>
    <t>DPWH - CANIANGAN FMR</t>
  </si>
  <si>
    <t>CANIANGAN</t>
  </si>
  <si>
    <t>DPWH - CONCRETING OF LORENZO TAN ROAD</t>
  </si>
  <si>
    <t>LORENZO TAN</t>
  </si>
  <si>
    <t>DPWH - SLRF</t>
  </si>
  <si>
    <t>DPWH - SLRF 2011 (OPEN CANAL GOMEZ ST.)</t>
  </si>
  <si>
    <t>GOMEZ ST.</t>
  </si>
  <si>
    <t>DSWD</t>
  </si>
  <si>
    <t>DSWD - AICS</t>
  </si>
  <si>
    <t>CSWD</t>
  </si>
  <si>
    <t>DSWD - CONVERSION OF 10 DAY CARE CENTERS</t>
  </si>
  <si>
    <t xml:space="preserve">DSWD - DAY CARE CONSTRUCTION </t>
  </si>
  <si>
    <t>DSWD - SOCIAL PENSION FUND</t>
  </si>
  <si>
    <t>DSWD - SUPPLEMENTAL FEEDING</t>
  </si>
  <si>
    <t>DTI</t>
  </si>
  <si>
    <t>DTI - BUB DTI LIVELIHOOD CAPABILITY BLDG. PROGRAM</t>
  </si>
  <si>
    <t>DTI - SMALL &amp; MEDIUM SCALE ENT.</t>
  </si>
  <si>
    <t>DTI - SOCIO ECONOMIC LIVELIHOOD PROJ</t>
  </si>
  <si>
    <t>IMPROVEMENT OF SCC</t>
  </si>
  <si>
    <t>LGSF</t>
  </si>
  <si>
    <t>LGSF - BATCH 70</t>
  </si>
  <si>
    <t>PANGABUAN-GUINALABAN</t>
  </si>
  <si>
    <t>LGSF - BATCH 6 - TANGUB CITY BOULEVARD</t>
  </si>
  <si>
    <t>MALORO-SILANGA</t>
  </si>
  <si>
    <t>LGSF - BATCH 24 - AICS</t>
  </si>
  <si>
    <t>TANGUB</t>
  </si>
  <si>
    <t>LGSF - BATCH 94 - MULTI PURPOSE BLDG</t>
  </si>
  <si>
    <t>MIGCANAWAY</t>
  </si>
  <si>
    <t>LGSF- FMR LABUYO</t>
  </si>
  <si>
    <t>LABUYO</t>
  </si>
  <si>
    <t>LGSF-CONSTRUCTION OF BOULEVARD (BAYWALK PHASE II)</t>
  </si>
  <si>
    <t>MALORO-MIGCANAWAY</t>
  </si>
  <si>
    <t>LGSF-Concreting of Road Going to Purok 3/ 5.0 meters wide, 0.20m thickness and 150 linear meters long</t>
  </si>
  <si>
    <t>OWAYAN</t>
  </si>
  <si>
    <t>LGSF-Construction of Additional Water System (Piping and Site Development)</t>
  </si>
  <si>
    <t>LGSF-Concreting of Road to Matugnao</t>
  </si>
  <si>
    <t>LGSF-Completion of 1 Lane Road (From Purok 2 to Taguite Boundary)</t>
  </si>
  <si>
    <t>SAN ANTONIO</t>
  </si>
  <si>
    <t>LGSF-Concreting of 2-Lane Road (Purok 1 &amp; 3)</t>
  </si>
  <si>
    <t>LGSF-Concreting of Road beside San Antonio Elementary School</t>
  </si>
  <si>
    <t>LGSF-Expansion of Water System at Purok 2</t>
  </si>
  <si>
    <t>LGSF-Concreting of Road at Purok 3, with cross drainage</t>
  </si>
  <si>
    <t>SICOT</t>
  </si>
  <si>
    <t>LGSF-Concreting of Road from (Purok 2,5-6)</t>
  </si>
  <si>
    <t>LGSF-Construction of Water System with Reservoir from Purok 1-6</t>
  </si>
  <si>
    <t>LGSF-Construction of Tangub City Boulevard (baywalk Development) Phase III</t>
  </si>
  <si>
    <t>LGSF-Assistance program and project for education, health and social protection in light of the COVID-19 Pandemic (Purchase of Mobile Devices)</t>
  </si>
  <si>
    <t>LGSF GEF-Livelihood Assistance Program</t>
  </si>
  <si>
    <t>LGSF GEF-Financial Assistance (AICS and Other Support Program)</t>
  </si>
  <si>
    <t>LGSF GEF-Construction of Water System</t>
  </si>
  <si>
    <t>LGSF GEF-Supply and Delivery of Various Agricultural and Aquacultural Products and Materials</t>
  </si>
  <si>
    <t>LGSF GEF-Purchase of Medicines</t>
  </si>
  <si>
    <t>LGSF SBDP 2022-Installation of Solar Post and Lamps Solar Lights (Solar Street Lights with Complete Accessories)</t>
  </si>
  <si>
    <t>LGSF SBDP 2022-Construction of 64 cu.m. water tyank, source development and provision of distribution lines/pipes</t>
  </si>
  <si>
    <t>LGSF SBDP 2022-Rehabilitation of Sto. Niño Elementary School Buildings and Rehabilitation of other facilities and structures</t>
  </si>
  <si>
    <t xml:space="preserve">STO. NIÑO </t>
  </si>
  <si>
    <t>LGSF SBDP 2022- Installation of solar post and lamps solar lights (solar st. lights with complete accessories) Brgy Sto. Niño</t>
  </si>
  <si>
    <t>NHA</t>
  </si>
  <si>
    <t>NHA-Panguil Bay Residences</t>
  </si>
  <si>
    <t>BALATACAN</t>
  </si>
  <si>
    <t>PHILHEALTH</t>
  </si>
  <si>
    <t>PHILHEALTH - DRUGS AND MEDICINES</t>
  </si>
  <si>
    <t>PHILHEALTH - REAGENTS, SUPPLIES AND EQUIPMENT</t>
  </si>
  <si>
    <t>We hereby certify that we have reviewed the contents and hereby attest to the veracity and correctness</t>
  </si>
  <si>
    <t>of the data or information contained in this document.</t>
  </si>
  <si>
    <t>Sgd. ANNA RUTCHEL M. OLEGARIO, CPA</t>
  </si>
  <si>
    <t>Sgd. SABINIANO S. CANAMA</t>
  </si>
  <si>
    <t>City Accountant</t>
  </si>
  <si>
    <t>City Mayor</t>
  </si>
</sst>
</file>

<file path=xl/styles.xml><?xml version="1.0" encoding="utf-8"?>
<styleSheet xmlns="http://schemas.openxmlformats.org/spreadsheetml/2006/main" xml:space="preserve">
  <numFmts count="3">
    <numFmt numFmtId="164" formatCode="_-* #,##0.00_-;\-* #,##0.00_-;_-* &quot;-&quot;??_-;_-@_-"/>
    <numFmt numFmtId="165" formatCode="_(* #,##0.00_);_(* \(#,##0.00\);_(* &quot;-&quot;??_);_(@_)"/>
    <numFmt numFmtId="166" formatCode="_-[$₱-3409]* #,##0.00_-;\-[$₱-3409]* #,##0.00_-;_-[$₱-3409]* &quot;-&quot;??_-;_-@_-"/>
  </numFmts>
  <fonts count="6">
    <font>
      <b val="0"/>
      <i val="0"/>
      <strike val="0"/>
      <u val="none"/>
      <sz val="11"/>
      <color rgb="FF000000"/>
      <name val="Calibri"/>
    </font>
    <font>
      <b val="1"/>
      <i val="1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numFmtId="0" fontId="0" fillId="0" borderId="0"/>
  </cellStyleXfs>
  <cellXfs count="4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center" textRotation="0" wrapText="false" shrinkToFit="false"/>
    </xf>
    <xf xfId="0" fontId="2" numFmtId="0" fillId="2" borderId="0" applyFont="1" applyNumberFormat="0" applyFill="0" applyBorder="0" applyAlignment="1">
      <alignment horizontal="center" vertical="center" textRotation="0" wrapText="false" shrinkToFit="false"/>
    </xf>
    <xf xfId="0" fontId="2" numFmtId="0" fillId="2" borderId="0" applyFont="1" applyNumberFormat="0" applyFill="0" applyBorder="0" applyAlignment="1">
      <alignment horizontal="general" vertical="center" textRotation="0" wrapText="false" shrinkToFit="false"/>
    </xf>
    <xf xfId="0" fontId="2" numFmtId="9" fillId="2" borderId="0" applyFont="1" applyNumberFormat="1" applyFill="0" applyBorder="0" applyAlignment="1">
      <alignment horizontal="center" vertical="center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general" vertical="center" textRotation="0" wrapText="false" shrinkToFit="false"/>
    </xf>
    <xf xfId="0" fontId="3" quotePrefix="1" numFmtId="9" fillId="2" borderId="1" applyFont="1" applyNumberFormat="1" applyFill="0" applyBorder="1" applyAlignment="1">
      <alignment horizontal="center" vertical="center" textRotation="0" wrapText="true" shrinkToFit="false"/>
    </xf>
    <xf xfId="0" fontId="3" numFmtId="0" fillId="2" borderId="1" applyFont="1" applyNumberFormat="0" applyFill="0" applyBorder="1" applyAlignment="1">
      <alignment horizontal="center" vertical="center" textRotation="0" wrapText="true" shrinkToFit="false"/>
    </xf>
    <xf xfId="0" fontId="3" numFmtId="0" fillId="2" borderId="1" applyFont="1" applyNumberFormat="0" applyFill="0" applyBorder="1" applyAlignment="1">
      <alignment horizontal="center" vertical="center" textRotation="0" wrapText="false" shrinkToFit="false"/>
    </xf>
    <xf xfId="0" fontId="3" numFmtId="0" fillId="2" borderId="1" applyFont="1" applyNumberFormat="0" applyFill="0" applyBorder="1" applyAlignment="1">
      <alignment horizontal="left" vertical="center" textRotation="0" wrapText="false" shrinkToFit="false"/>
    </xf>
    <xf xfId="0" fontId="3" numFmtId="0" fillId="2" borderId="2" applyFont="1" applyNumberFormat="0" applyFill="0" applyBorder="1" applyAlignment="1">
      <alignment horizontal="center" vertical="center" textRotation="0" wrapText="false" shrinkToFit="false"/>
    </xf>
    <xf xfId="0" fontId="2" numFmtId="0" fillId="2" borderId="1" applyFont="1" applyNumberFormat="0" applyFill="0" applyBorder="1" applyAlignment="1">
      <alignment horizontal="left" vertical="center" textRotation="0" wrapText="true" shrinkToFit="false"/>
    </xf>
    <xf xfId="0" fontId="2" numFmtId="0" fillId="2" borderId="1" applyFont="1" applyNumberFormat="0" applyFill="0" applyBorder="1" applyAlignment="1">
      <alignment horizontal="center" vertical="center" textRotation="0" wrapText="false" shrinkToFit="false"/>
    </xf>
    <xf xfId="0" fontId="2" numFmtId="164" fillId="2" borderId="1" applyFont="1" applyNumberFormat="1" applyFill="0" applyBorder="1" applyAlignment="1">
      <alignment horizontal="general" vertical="center" textRotation="0" wrapText="false" shrinkToFit="false"/>
    </xf>
    <xf xfId="0" fontId="2" numFmtId="14" fillId="2" borderId="1" applyFont="1" applyNumberFormat="1" applyFill="0" applyBorder="1" applyAlignment="1">
      <alignment horizontal="general" vertical="center" textRotation="0" wrapText="false" shrinkToFit="false"/>
    </xf>
    <xf xfId="0" fontId="2" numFmtId="0" fillId="2" borderId="1" applyFont="1" applyNumberFormat="0" applyFill="0" applyBorder="1" applyAlignment="1">
      <alignment horizontal="general" vertical="center" textRotation="0" wrapText="false" shrinkToFit="false"/>
    </xf>
    <xf xfId="0" fontId="2" numFmtId="9" fillId="2" borderId="1" applyFont="1" applyNumberFormat="1" applyFill="0" applyBorder="1" applyAlignment="1">
      <alignment horizontal="center" vertical="center" textRotation="0" wrapText="false" shrinkToFit="false"/>
    </xf>
    <xf xfId="0" fontId="2" numFmtId="165" fillId="2" borderId="0" applyFont="1" applyNumberFormat="1" applyFill="0" applyBorder="0" applyAlignment="0">
      <alignment horizontal="general" vertical="bottom" textRotation="0" wrapText="false" shrinkToFit="false"/>
    </xf>
    <xf xfId="0" fontId="3" numFmtId="0" fillId="2" borderId="1" applyFont="1" applyNumberFormat="0" applyFill="0" applyBorder="1" applyAlignment="1">
      <alignment horizontal="left" vertical="center" textRotation="0" wrapText="true" shrinkToFit="false"/>
    </xf>
    <xf xfId="0" fontId="2" numFmtId="0" fillId="2" borderId="1" applyFont="1" applyNumberFormat="0" applyFill="0" applyBorder="1" applyAlignment="1">
      <alignment horizontal="left" vertical="center" textRotation="0" wrapText="false" shrinkToFit="false"/>
    </xf>
    <xf xfId="0" fontId="2" numFmtId="164" fillId="2" borderId="1" applyFont="1" applyNumberFormat="1" applyFill="0" applyBorder="1" applyAlignment="1">
      <alignment horizontal="general" vertical="center" textRotation="0" wrapText="false" shrinkToFit="false"/>
    </xf>
    <xf xfId="0" fontId="3" numFmtId="0" fillId="2" borderId="1" applyFont="1" applyNumberFormat="0" applyFill="0" applyBorder="1" applyAlignment="1">
      <alignment horizontal="general" vertical="center" textRotation="0" wrapText="true" shrinkToFit="false"/>
    </xf>
    <xf xfId="0" fontId="2" numFmtId="165" fillId="2" borderId="1" applyFont="1" applyNumberFormat="1" applyFill="0" applyBorder="1" applyAlignment="1">
      <alignment horizontal="general" vertical="center" textRotation="0" wrapText="false" shrinkToFit="false"/>
    </xf>
    <xf xfId="0" fontId="2" numFmtId="166" fillId="2" borderId="0" applyFont="1" applyNumberFormat="1" applyFill="0" applyBorder="0" applyAlignment="1">
      <alignment horizontal="general" vertical="center" textRotation="0" wrapText="false" shrinkToFit="false"/>
    </xf>
    <xf xfId="0" fontId="3" numFmtId="0" fillId="2" borderId="1" applyFont="1" applyNumberFormat="0" applyFill="0" applyBorder="1" applyAlignment="1">
      <alignment horizontal="general" vertical="center" textRotation="0" wrapText="true" shrinkToFit="false"/>
    </xf>
    <xf xfId="0" fontId="2" numFmtId="164" fillId="2" borderId="1" applyFont="1" applyNumberFormat="1" applyFill="0" applyBorder="1" applyAlignment="1">
      <alignment horizontal="right" vertical="center" textRotation="0" wrapText="false" shrinkToFit="false"/>
    </xf>
    <xf xfId="0" fontId="2" numFmtId="14" fillId="2" borderId="1" applyFont="1" applyNumberFormat="1" applyFill="0" applyBorder="1" applyAlignment="1">
      <alignment horizontal="right" vertical="center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2" numFmtId="0" fillId="2" borderId="0" applyFont="1" applyNumberFormat="0" applyFill="0" applyBorder="0" applyAlignment="1">
      <alignment horizontal="right" vertical="center" textRotation="0" wrapText="false" shrinkToFit="false"/>
    </xf>
    <xf xfId="0" fontId="2" numFmtId="0" fillId="2" borderId="3" applyFont="1" applyNumberFormat="0" applyFill="0" applyBorder="1" applyAlignment="1">
      <alignment horizontal="general" vertical="center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9" fillId="2" borderId="0" applyFont="1" applyNumberFormat="1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center" textRotation="0" wrapText="true" shrinkToFit="false"/>
    </xf>
    <xf xfId="0" fontId="2" numFmtId="0" fillId="2" borderId="1" applyFont="1" applyNumberFormat="0" applyFill="0" applyBorder="1" applyAlignment="1">
      <alignment horizontal="general" vertical="center" textRotation="0" wrapText="true" shrinkToFit="false"/>
    </xf>
    <xf xfId="0" fontId="2" numFmtId="0" fillId="2" borderId="1" applyFont="1" applyNumberFormat="0" applyFill="0" applyBorder="1" applyAlignment="1">
      <alignment horizontal="right" vertical="center" textRotation="0" wrapText="true" shrinkToFit="false"/>
    </xf>
    <xf xfId="0" fontId="2" numFmtId="0" fillId="2" borderId="0" applyFont="1" applyNumberFormat="0" applyFill="0" applyBorder="0" applyAlignment="1">
      <alignment horizontal="general" vertical="bottom" textRotation="0" wrapText="tru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1" applyFont="1" applyNumberFormat="0" applyFill="0" applyBorder="1" applyAlignment="1">
      <alignment horizontal="center" vertical="center" textRotation="0" wrapText="true" shrinkToFit="false"/>
    </xf>
    <xf xfId="0" fontId="3" numFmtId="0" fillId="2" borderId="4" applyFont="1" applyNumberFormat="0" applyFill="0" applyBorder="1" applyAlignment="1">
      <alignment horizontal="center" vertical="center" textRotation="0" wrapText="false" shrinkToFit="false"/>
    </xf>
    <xf xfId="0" fontId="3" numFmtId="0" fillId="2" borderId="2" applyFont="1" applyNumberFormat="0" applyFill="0" applyBorder="1" applyAlignment="1">
      <alignment horizontal="center" vertical="center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3" numFmtId="0" fillId="2" borderId="1" applyFont="1" applyNumberFormat="0" applyFill="0" applyBorder="1" applyAlignment="1">
      <alignment horizontal="center" vertical="center" textRotation="0" wrapText="false" shrinkToFit="false"/>
    </xf>
    <xf xfId="0" fontId="3" numFmtId="0" fillId="2" borderId="1" applyFont="1" applyNumberFormat="0" applyFill="0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98"/>
  <sheetViews>
    <sheetView tabSelected="1" workbookViewId="0" showGridLines="true" showRowColHeaders="1">
      <selection activeCell="E93" sqref="E93"/>
    </sheetView>
  </sheetViews>
  <sheetFormatPr defaultRowHeight="14.4" outlineLevelRow="0" outlineLevelCol="0"/>
  <cols>
    <col min="1" max="1" width="44.85546875" customWidth="true" style="3"/>
    <col min="2" max="2" width="20.140625" customWidth="true" style="2"/>
    <col min="3" max="3" width="17.140625" customWidth="true" style="3"/>
    <col min="4" max="4" width="15.7109375" customWidth="true" style="3"/>
    <col min="5" max="5" width="14.5703125" customWidth="true" style="3"/>
    <col min="6" max="6" width="12" customWidth="true" style="4"/>
    <col min="7" max="7" width="16.85546875" customWidth="true" style="3"/>
    <col min="8" max="8" width="14.85546875" customWidth="true" style="3"/>
    <col min="9" max="9" width="15.85546875" customWidth="true" style="3"/>
    <col min="10" max="10" width="10" customWidth="true" style="33"/>
    <col min="11" max="11" width="10.85546875" customWidth="true" style="3"/>
    <col min="12" max="12" width="12" customWidth="true" style="5"/>
    <col min="13" max="13" width="9.140625" customWidth="true" style="5"/>
  </cols>
  <sheetData>
    <row r="1" spans="1:13">
      <c r="A1" s="1" t="s">
        <v>0</v>
      </c>
    </row>
    <row r="3" spans="1:13" customHeight="1" ht="18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customHeight="1" ht="18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6" spans="1:13">
      <c r="A6" s="6" t="s">
        <v>3</v>
      </c>
      <c r="C6" s="6" t="s">
        <v>4</v>
      </c>
    </row>
    <row r="7" spans="1:13">
      <c r="A7" s="44" t="s">
        <v>5</v>
      </c>
      <c r="B7" s="44" t="s">
        <v>6</v>
      </c>
      <c r="C7" s="45" t="s">
        <v>7</v>
      </c>
      <c r="D7" s="45" t="s">
        <v>8</v>
      </c>
      <c r="E7" s="45" t="s">
        <v>9</v>
      </c>
      <c r="F7" s="44" t="s">
        <v>10</v>
      </c>
      <c r="G7" s="44"/>
      <c r="H7" s="45" t="s">
        <v>11</v>
      </c>
      <c r="I7" s="44" t="s">
        <v>12</v>
      </c>
      <c r="J7" s="44"/>
      <c r="K7" s="39" t="s">
        <v>13</v>
      </c>
    </row>
    <row r="8" spans="1:13" customHeight="1" ht="48.75">
      <c r="A8" s="44"/>
      <c r="B8" s="44"/>
      <c r="C8" s="45"/>
      <c r="D8" s="45"/>
      <c r="E8" s="45"/>
      <c r="F8" s="7" t="s">
        <v>14</v>
      </c>
      <c r="G8" s="8" t="s">
        <v>15</v>
      </c>
      <c r="H8" s="45"/>
      <c r="I8" s="8" t="s">
        <v>16</v>
      </c>
      <c r="J8" s="8" t="s">
        <v>17</v>
      </c>
      <c r="K8" s="40"/>
    </row>
    <row r="9" spans="1:13" customHeight="1" ht="17.25">
      <c r="A9" s="10" t="s">
        <v>18</v>
      </c>
      <c r="B9" s="9"/>
      <c r="C9" s="8"/>
      <c r="D9" s="8"/>
      <c r="E9" s="8"/>
      <c r="F9" s="7"/>
      <c r="G9" s="8"/>
      <c r="H9" s="8"/>
      <c r="I9" s="8"/>
      <c r="J9" s="8"/>
      <c r="K9" s="11"/>
    </row>
    <row r="10" spans="1:13">
      <c r="A10" s="12" t="s">
        <v>19</v>
      </c>
      <c r="B10" s="13" t="s">
        <v>20</v>
      </c>
      <c r="C10" s="14">
        <f>77008640.01+40000+40000+40000+80000+80000+345000+20000+12148000+7953600+158287.5</f>
        <v>97913527.51</v>
      </c>
      <c r="D10" s="15">
        <v>43872</v>
      </c>
      <c r="E10" s="16"/>
      <c r="F10" s="17">
        <f>G10/C10</f>
        <v>0.83313822404845</v>
      </c>
      <c r="G10" s="14">
        <f>67567205.76+1180000+6305.66+5695.43+6330.75+11653000+6340+860000+6303.02+40000+40000+40000+40000+40000+5645.24+60000+11700+2300+4676.56</f>
        <v>81575502.42</v>
      </c>
      <c r="H10" s="16"/>
      <c r="I10" s="16"/>
      <c r="J10" s="34"/>
      <c r="K10" s="16"/>
      <c r="L10" s="18"/>
    </row>
    <row r="11" spans="1:13">
      <c r="A11" s="19" t="s">
        <v>21</v>
      </c>
      <c r="B11" s="13"/>
      <c r="C11" s="14"/>
      <c r="D11" s="15"/>
      <c r="E11" s="16"/>
      <c r="F11" s="17"/>
      <c r="G11" s="14"/>
      <c r="H11" s="16"/>
      <c r="I11" s="16"/>
      <c r="J11" s="34"/>
      <c r="K11" s="16"/>
    </row>
    <row r="12" spans="1:13">
      <c r="A12" s="20" t="s">
        <v>22</v>
      </c>
      <c r="B12" s="13"/>
      <c r="C12" s="14">
        <v>150000</v>
      </c>
      <c r="D12" s="15"/>
      <c r="E12" s="16"/>
      <c r="F12" s="17">
        <f>G12/C12</f>
        <v>0</v>
      </c>
      <c r="G12" s="14"/>
      <c r="H12" s="16"/>
      <c r="I12" s="16"/>
      <c r="J12" s="34"/>
      <c r="K12" s="16"/>
    </row>
    <row r="13" spans="1:13">
      <c r="A13" s="12" t="s">
        <v>23</v>
      </c>
      <c r="B13" s="13"/>
      <c r="C13" s="14">
        <v>1025729</v>
      </c>
      <c r="D13" s="15">
        <v>42857</v>
      </c>
      <c r="E13" s="16"/>
      <c r="F13" s="17">
        <f>G13/C13</f>
        <v>0.91778474626339</v>
      </c>
      <c r="G13" s="14">
        <v>941398.43</v>
      </c>
      <c r="H13" s="16"/>
      <c r="I13" s="16"/>
      <c r="J13" s="34"/>
      <c r="K13" s="16"/>
      <c r="L13" s="18"/>
    </row>
    <row r="14" spans="1:13" customHeight="1" ht="34.5">
      <c r="A14" s="12" t="s">
        <v>24</v>
      </c>
      <c r="B14" s="13"/>
      <c r="C14" s="14">
        <v>760000</v>
      </c>
      <c r="D14" s="15">
        <v>43425</v>
      </c>
      <c r="E14" s="16"/>
      <c r="F14" s="17">
        <f>G14/C14</f>
        <v>1</v>
      </c>
      <c r="G14" s="14">
        <v>760000</v>
      </c>
      <c r="H14" s="16"/>
      <c r="I14" s="16"/>
      <c r="J14" s="34"/>
      <c r="K14" s="16"/>
    </row>
    <row r="15" spans="1:13">
      <c r="A15" s="20" t="s">
        <v>25</v>
      </c>
      <c r="B15" s="13"/>
      <c r="C15" s="14">
        <v>1375580</v>
      </c>
      <c r="D15" s="15">
        <v>42857</v>
      </c>
      <c r="E15" s="16"/>
      <c r="F15" s="17">
        <f>G15/C15</f>
        <v>0.49327047499964</v>
      </c>
      <c r="G15" s="14">
        <f>279669+398864</f>
        <v>678533</v>
      </c>
      <c r="H15" s="16"/>
      <c r="I15" s="16"/>
      <c r="J15" s="34"/>
      <c r="K15" s="16"/>
      <c r="L15" s="18"/>
    </row>
    <row r="16" spans="1:13" customHeight="1" ht="31.5">
      <c r="A16" s="12" t="s">
        <v>26</v>
      </c>
      <c r="B16" s="13"/>
      <c r="C16" s="14">
        <v>2787498</v>
      </c>
      <c r="D16" s="15">
        <v>43056</v>
      </c>
      <c r="E16" s="16"/>
      <c r="F16" s="17">
        <f>G16/C16</f>
        <v>0.80345887243686</v>
      </c>
      <c r="G16" s="14">
        <f>2638504-398864</f>
        <v>2239640</v>
      </c>
      <c r="H16" s="16"/>
      <c r="I16" s="16"/>
      <c r="J16" s="34"/>
      <c r="K16" s="16"/>
      <c r="L16" s="18"/>
    </row>
    <row r="17" spans="1:13" customHeight="1" ht="31.5">
      <c r="A17" s="12" t="s">
        <v>27</v>
      </c>
      <c r="B17" s="13"/>
      <c r="C17" s="14">
        <v>880000</v>
      </c>
      <c r="D17" s="15">
        <v>43265</v>
      </c>
      <c r="E17" s="16"/>
      <c r="F17" s="17">
        <f>G17/C17</f>
        <v>0.99832727272727</v>
      </c>
      <c r="G17" s="14">
        <v>878528</v>
      </c>
      <c r="H17" s="16"/>
      <c r="I17" s="16"/>
      <c r="J17" s="34"/>
      <c r="K17" s="16"/>
      <c r="L17" s="18"/>
    </row>
    <row r="18" spans="1:13">
      <c r="A18" s="20" t="s">
        <v>28</v>
      </c>
      <c r="B18" s="13"/>
      <c r="C18" s="14">
        <v>3000000</v>
      </c>
      <c r="D18" s="15">
        <v>43076</v>
      </c>
      <c r="E18" s="16"/>
      <c r="F18" s="17">
        <f>G18/C18</f>
        <v>0.97</v>
      </c>
      <c r="G18" s="21">
        <v>2910000</v>
      </c>
      <c r="H18" s="16"/>
      <c r="I18" s="16"/>
      <c r="J18" s="34"/>
      <c r="K18" s="16"/>
      <c r="L18" s="18"/>
    </row>
    <row r="19" spans="1:13">
      <c r="A19" s="20" t="s">
        <v>29</v>
      </c>
      <c r="B19" s="13"/>
      <c r="C19" s="14">
        <v>1516900</v>
      </c>
      <c r="D19" s="15">
        <v>43861</v>
      </c>
      <c r="E19" s="16"/>
      <c r="F19" s="17">
        <f>G19/C19</f>
        <v>0.71599535236337</v>
      </c>
      <c r="G19" s="14">
        <v>1086093.35</v>
      </c>
      <c r="H19" s="16"/>
      <c r="I19" s="16"/>
      <c r="J19" s="34"/>
      <c r="K19" s="16"/>
      <c r="L19" s="18"/>
    </row>
    <row r="20" spans="1:13">
      <c r="A20" s="20" t="s">
        <v>30</v>
      </c>
      <c r="B20" s="13"/>
      <c r="C20" s="14">
        <v>1379000</v>
      </c>
      <c r="D20" s="15">
        <v>44993</v>
      </c>
      <c r="E20" s="16"/>
      <c r="F20" s="17">
        <f>G20/C20</f>
        <v>0</v>
      </c>
      <c r="G20" s="14">
        <v>0</v>
      </c>
      <c r="H20" s="16"/>
      <c r="I20" s="16"/>
      <c r="J20" s="34"/>
      <c r="K20" s="16"/>
      <c r="L20" s="18"/>
    </row>
    <row r="21" spans="1:13">
      <c r="A21" s="20" t="s">
        <v>31</v>
      </c>
      <c r="B21" s="13"/>
      <c r="C21" s="14">
        <v>323994</v>
      </c>
      <c r="D21" s="15">
        <v>44993</v>
      </c>
      <c r="E21" s="16"/>
      <c r="F21" s="17">
        <f>G21/C21</f>
        <v>0</v>
      </c>
      <c r="G21" s="14">
        <v>0</v>
      </c>
      <c r="H21" s="16"/>
      <c r="I21" s="16"/>
      <c r="J21" s="34"/>
      <c r="K21" s="16"/>
      <c r="L21" s="18"/>
    </row>
    <row r="22" spans="1:13">
      <c r="A22" s="20" t="s">
        <v>32</v>
      </c>
      <c r="B22" s="13"/>
      <c r="C22" s="14">
        <v>75000</v>
      </c>
      <c r="D22" s="15">
        <v>44993</v>
      </c>
      <c r="E22" s="16"/>
      <c r="F22" s="17">
        <f>G22/C22</f>
        <v>0</v>
      </c>
      <c r="G22" s="14">
        <v>0</v>
      </c>
      <c r="H22" s="16"/>
      <c r="I22" s="16"/>
      <c r="J22" s="34"/>
      <c r="K22" s="16"/>
      <c r="L22" s="18"/>
    </row>
    <row r="23" spans="1:13">
      <c r="A23" s="20"/>
      <c r="B23" s="13"/>
      <c r="C23" s="14"/>
      <c r="D23" s="15"/>
      <c r="E23" s="16"/>
      <c r="F23" s="17"/>
      <c r="G23" s="14"/>
      <c r="H23" s="16"/>
      <c r="I23" s="16"/>
      <c r="J23" s="34"/>
      <c r="K23" s="16"/>
      <c r="L23" s="18"/>
    </row>
    <row r="24" spans="1:13">
      <c r="A24" s="20"/>
      <c r="B24" s="13"/>
      <c r="C24" s="14"/>
      <c r="D24" s="15"/>
      <c r="E24" s="16"/>
      <c r="F24" s="17"/>
      <c r="G24" s="14"/>
      <c r="H24" s="16"/>
      <c r="I24" s="16"/>
      <c r="J24" s="34"/>
      <c r="K24" s="16"/>
      <c r="L24" s="18"/>
    </row>
    <row r="25" spans="1:13">
      <c r="A25" s="20"/>
      <c r="B25" s="13"/>
      <c r="C25" s="14"/>
      <c r="D25" s="15"/>
      <c r="E25" s="16"/>
      <c r="F25" s="17"/>
      <c r="G25" s="14"/>
      <c r="H25" s="16"/>
      <c r="I25" s="16"/>
      <c r="J25" s="34"/>
      <c r="K25" s="16"/>
      <c r="L25" s="18"/>
    </row>
    <row r="26" spans="1:13">
      <c r="A26" s="20"/>
      <c r="B26" s="13"/>
      <c r="C26" s="14"/>
      <c r="D26" s="15"/>
      <c r="E26" s="16"/>
      <c r="F26" s="17"/>
      <c r="G26" s="14"/>
      <c r="H26" s="16"/>
      <c r="I26" s="16"/>
      <c r="J26" s="34"/>
      <c r="K26" s="16"/>
      <c r="L26" s="18"/>
    </row>
    <row r="27" spans="1:13">
      <c r="A27" s="22" t="s">
        <v>33</v>
      </c>
      <c r="B27" s="13"/>
      <c r="C27" s="14">
        <v>332500</v>
      </c>
      <c r="D27" s="15">
        <v>43251</v>
      </c>
      <c r="E27" s="16"/>
      <c r="F27" s="17">
        <f>G27/C27</f>
        <v>0.57142857142857</v>
      </c>
      <c r="G27" s="14">
        <v>190000</v>
      </c>
      <c r="H27" s="16"/>
      <c r="I27" s="16"/>
      <c r="J27" s="34"/>
      <c r="K27" s="16"/>
    </row>
    <row r="28" spans="1:13">
      <c r="A28" s="22" t="s">
        <v>34</v>
      </c>
      <c r="B28" s="13"/>
      <c r="C28" s="14"/>
      <c r="D28" s="15"/>
      <c r="E28" s="16"/>
      <c r="F28" s="17"/>
      <c r="G28" s="14"/>
      <c r="H28" s="16"/>
      <c r="I28" s="16"/>
      <c r="J28" s="34"/>
      <c r="K28" s="16"/>
    </row>
    <row r="29" spans="1:13">
      <c r="A29" s="20" t="s">
        <v>35</v>
      </c>
      <c r="B29" s="13"/>
      <c r="C29" s="14">
        <v>3980380.24</v>
      </c>
      <c r="D29" s="15">
        <v>42857</v>
      </c>
      <c r="E29" s="16"/>
      <c r="F29" s="17">
        <f>G29/C29</f>
        <v>0.6786230553692</v>
      </c>
      <c r="G29" s="14">
        <v>2701177.8</v>
      </c>
      <c r="H29" s="23"/>
      <c r="I29" s="16"/>
      <c r="J29" s="34"/>
      <c r="K29" s="16"/>
      <c r="L29" s="18"/>
    </row>
    <row r="30" spans="1:13">
      <c r="A30" s="12" t="s">
        <v>36</v>
      </c>
      <c r="B30" s="13"/>
      <c r="C30" s="14">
        <v>10801730.53</v>
      </c>
      <c r="D30" s="15">
        <v>42857</v>
      </c>
      <c r="E30" s="16"/>
      <c r="F30" s="17">
        <f>G30/C30</f>
        <v>1</v>
      </c>
      <c r="G30" s="14">
        <v>10801730.53</v>
      </c>
      <c r="H30" s="16"/>
      <c r="I30" s="16"/>
      <c r="J30" s="34"/>
      <c r="K30" s="16"/>
      <c r="L30" s="18"/>
    </row>
    <row r="31" spans="1:13">
      <c r="A31" s="12" t="s">
        <v>37</v>
      </c>
      <c r="B31" s="13" t="s">
        <v>38</v>
      </c>
      <c r="C31" s="14">
        <v>1000000</v>
      </c>
      <c r="D31" s="15">
        <v>44613</v>
      </c>
      <c r="E31" s="16"/>
      <c r="F31" s="17">
        <f>G31/C31</f>
        <v>0</v>
      </c>
      <c r="G31" s="14">
        <v>0</v>
      </c>
      <c r="H31" s="16"/>
      <c r="I31" s="16"/>
      <c r="J31" s="34"/>
      <c r="K31" s="16"/>
      <c r="L31" s="18"/>
    </row>
    <row r="32" spans="1:13">
      <c r="A32" s="12" t="s">
        <v>39</v>
      </c>
      <c r="B32" s="13"/>
      <c r="C32" s="14">
        <v>864000</v>
      </c>
      <c r="D32" s="15">
        <v>44881</v>
      </c>
      <c r="E32" s="16"/>
      <c r="F32" s="17">
        <f>G32/C32</f>
        <v>1</v>
      </c>
      <c r="G32" s="14">
        <v>864000</v>
      </c>
      <c r="H32" s="16"/>
      <c r="I32" s="16"/>
      <c r="J32" s="34"/>
      <c r="K32" s="16"/>
      <c r="L32" s="18"/>
    </row>
    <row r="33" spans="1:13">
      <c r="A33" s="12" t="s">
        <v>40</v>
      </c>
      <c r="B33" s="13"/>
      <c r="C33" s="14">
        <v>79000</v>
      </c>
      <c r="D33" s="15">
        <v>44835</v>
      </c>
      <c r="E33" s="16"/>
      <c r="F33" s="17">
        <f>G33/C33</f>
        <v>1</v>
      </c>
      <c r="G33" s="14">
        <v>79000</v>
      </c>
      <c r="H33" s="16"/>
      <c r="I33" s="16"/>
      <c r="J33" s="34"/>
      <c r="K33" s="16"/>
      <c r="L33" s="18"/>
    </row>
    <row r="34" spans="1:13">
      <c r="A34" s="19" t="s">
        <v>41</v>
      </c>
      <c r="B34" s="13"/>
      <c r="C34" s="14"/>
      <c r="D34" s="15"/>
      <c r="E34" s="16"/>
      <c r="F34" s="17"/>
      <c r="G34" s="14"/>
      <c r="H34" s="16"/>
      <c r="I34" s="16"/>
      <c r="J34" s="34"/>
      <c r="K34" s="16"/>
      <c r="L34" s="18"/>
    </row>
    <row r="35" spans="1:13">
      <c r="A35" s="12" t="s">
        <v>42</v>
      </c>
      <c r="B35" s="13"/>
      <c r="C35" s="14">
        <v>20576400</v>
      </c>
      <c r="D35" s="15">
        <v>44904</v>
      </c>
      <c r="E35" s="16"/>
      <c r="F35" s="17">
        <f>G35/C35</f>
        <v>0</v>
      </c>
      <c r="G35" s="14">
        <v>0</v>
      </c>
      <c r="H35" s="16"/>
      <c r="I35" s="16"/>
      <c r="J35" s="34"/>
      <c r="K35" s="16"/>
      <c r="L35" s="18"/>
    </row>
    <row r="36" spans="1:13">
      <c r="A36" s="19" t="s">
        <v>43</v>
      </c>
      <c r="B36" s="13"/>
      <c r="C36" s="14"/>
      <c r="D36" s="15"/>
      <c r="E36" s="16"/>
      <c r="F36" s="17"/>
      <c r="G36" s="14"/>
      <c r="H36" s="16"/>
      <c r="I36" s="16"/>
      <c r="J36" s="34"/>
      <c r="K36" s="16"/>
    </row>
    <row r="37" spans="1:13" customHeight="1" ht="31.5">
      <c r="A37" s="12" t="s">
        <v>44</v>
      </c>
      <c r="B37" s="13"/>
      <c r="C37" s="14">
        <v>12412.74</v>
      </c>
      <c r="D37" s="15">
        <v>42857</v>
      </c>
      <c r="E37" s="16"/>
      <c r="F37" s="17">
        <f>G37/C37</f>
        <v>0</v>
      </c>
      <c r="G37" s="14">
        <v>0</v>
      </c>
      <c r="H37" s="16"/>
      <c r="I37" s="16"/>
      <c r="J37" s="34"/>
      <c r="K37" s="16"/>
    </row>
    <row r="38" spans="1:13">
      <c r="A38" s="20" t="s">
        <v>45</v>
      </c>
      <c r="B38" s="13"/>
      <c r="C38" s="14">
        <v>29896.17</v>
      </c>
      <c r="D38" s="15">
        <v>42857</v>
      </c>
      <c r="E38" s="16"/>
      <c r="F38" s="17">
        <f>G38/C38</f>
        <v>0</v>
      </c>
      <c r="G38" s="14">
        <v>0</v>
      </c>
      <c r="H38" s="16"/>
      <c r="I38" s="16"/>
      <c r="J38" s="34"/>
      <c r="K38" s="16"/>
    </row>
    <row r="39" spans="1:13">
      <c r="A39" s="12" t="s">
        <v>46</v>
      </c>
      <c r="B39" s="13" t="s">
        <v>47</v>
      </c>
      <c r="C39" s="14">
        <f>2483256.46+1759493.19</f>
        <v>4242749.65</v>
      </c>
      <c r="D39" s="15">
        <v>42857</v>
      </c>
      <c r="E39" s="16"/>
      <c r="F39" s="17">
        <f>G39/C39</f>
        <v>0.58529412877331</v>
      </c>
      <c r="G39" s="14">
        <f>2483256.46</f>
        <v>2483256.46</v>
      </c>
      <c r="H39" s="16"/>
      <c r="I39" s="16"/>
      <c r="J39" s="34"/>
      <c r="K39" s="16"/>
    </row>
    <row r="40" spans="1:13">
      <c r="A40" s="19" t="s">
        <v>48</v>
      </c>
      <c r="B40" s="13"/>
      <c r="C40" s="14"/>
      <c r="D40" s="15"/>
      <c r="E40" s="16"/>
      <c r="F40" s="17"/>
      <c r="G40" s="14"/>
      <c r="H40" s="16"/>
      <c r="I40" s="16"/>
      <c r="J40" s="34"/>
      <c r="K40" s="16"/>
    </row>
    <row r="41" spans="1:13" customHeight="1" ht="31.5">
      <c r="A41" s="12" t="s">
        <v>49</v>
      </c>
      <c r="B41" s="13"/>
      <c r="C41" s="14">
        <v>785135</v>
      </c>
      <c r="D41" s="15">
        <v>44553</v>
      </c>
      <c r="E41" s="16"/>
      <c r="F41" s="17">
        <f>G41/C41</f>
        <v>0.8310901946799</v>
      </c>
      <c r="G41" s="14">
        <v>652518</v>
      </c>
      <c r="H41" s="16"/>
      <c r="I41" s="16"/>
      <c r="J41" s="34"/>
      <c r="K41" s="16"/>
    </row>
    <row r="42" spans="1:13">
      <c r="A42" s="19" t="s">
        <v>50</v>
      </c>
      <c r="B42" s="13"/>
      <c r="C42" s="14"/>
      <c r="D42" s="15"/>
      <c r="E42" s="16"/>
      <c r="F42" s="17"/>
      <c r="G42" s="14"/>
      <c r="H42" s="16"/>
      <c r="I42" s="16"/>
      <c r="J42" s="34"/>
      <c r="K42" s="16"/>
    </row>
    <row r="43" spans="1:13">
      <c r="A43" s="20" t="s">
        <v>51</v>
      </c>
      <c r="B43" s="13" t="s">
        <v>52</v>
      </c>
      <c r="C43" s="14">
        <f>4976000+4975000</f>
        <v>9951000</v>
      </c>
      <c r="D43" s="15">
        <v>42857</v>
      </c>
      <c r="E43" s="16"/>
      <c r="F43" s="17">
        <f>G43/C43</f>
        <v>0.80448477740931</v>
      </c>
      <c r="G43" s="21">
        <f>4944827.42+2976903+83697.6</f>
        <v>8005428.02</v>
      </c>
      <c r="H43" s="16"/>
      <c r="I43" s="16"/>
      <c r="J43" s="34"/>
      <c r="K43" s="16"/>
    </row>
    <row r="44" spans="1:13" customHeight="1" ht="31.5">
      <c r="A44" s="12" t="s">
        <v>53</v>
      </c>
      <c r="B44" s="13" t="s">
        <v>54</v>
      </c>
      <c r="C44" s="14">
        <v>64561.84</v>
      </c>
      <c r="D44" s="15">
        <v>42857</v>
      </c>
      <c r="E44" s="16"/>
      <c r="F44" s="17">
        <f>G44/C44</f>
        <v>0</v>
      </c>
      <c r="G44" s="14">
        <v>0</v>
      </c>
      <c r="H44" s="16"/>
      <c r="I44" s="16"/>
      <c r="J44" s="34"/>
      <c r="K44" s="16"/>
    </row>
    <row r="45" spans="1:13">
      <c r="A45" s="12" t="s">
        <v>55</v>
      </c>
      <c r="B45" s="13"/>
      <c r="C45" s="14">
        <v>180342.5</v>
      </c>
      <c r="D45" s="15">
        <v>42857</v>
      </c>
      <c r="E45" s="16"/>
      <c r="F45" s="17">
        <f>G45/C45</f>
        <v>0</v>
      </c>
      <c r="G45" s="14">
        <v>0</v>
      </c>
      <c r="H45" s="16"/>
      <c r="I45" s="16"/>
      <c r="J45" s="34"/>
      <c r="K45" s="16"/>
    </row>
    <row r="46" spans="1:13">
      <c r="A46" s="12" t="s">
        <v>56</v>
      </c>
      <c r="B46" s="13" t="s">
        <v>57</v>
      </c>
      <c r="C46" s="14">
        <v>350878.4</v>
      </c>
      <c r="D46" s="15">
        <v>42857</v>
      </c>
      <c r="E46" s="16"/>
      <c r="F46" s="17">
        <f>G46/C46</f>
        <v>0.91100791613277</v>
      </c>
      <c r="G46" s="21">
        <v>319653</v>
      </c>
      <c r="H46" s="16"/>
      <c r="I46" s="16"/>
      <c r="J46" s="34"/>
      <c r="K46" s="16"/>
    </row>
    <row r="47" spans="1:13">
      <c r="A47" s="19" t="s">
        <v>58</v>
      </c>
      <c r="B47" s="13"/>
      <c r="C47" s="14"/>
      <c r="D47" s="15"/>
      <c r="E47" s="16"/>
      <c r="F47" s="17"/>
      <c r="G47" s="14"/>
      <c r="H47" s="16"/>
      <c r="I47" s="16"/>
      <c r="J47" s="34"/>
      <c r="K47" s="16"/>
    </row>
    <row r="48" spans="1:13">
      <c r="A48" s="20" t="s">
        <v>59</v>
      </c>
      <c r="B48" s="13" t="s">
        <v>60</v>
      </c>
      <c r="C48" s="21">
        <v>1600000</v>
      </c>
      <c r="D48" s="15">
        <v>42867</v>
      </c>
      <c r="E48" s="16"/>
      <c r="F48" s="17">
        <f>G48/C48</f>
        <v>1</v>
      </c>
      <c r="G48" s="14">
        <v>1600000</v>
      </c>
      <c r="H48" s="16"/>
      <c r="I48" s="16"/>
      <c r="J48" s="34"/>
      <c r="K48" s="16"/>
    </row>
    <row r="49" spans="1:13" customHeight="1" ht="31.5">
      <c r="A49" s="12" t="s">
        <v>61</v>
      </c>
      <c r="B49" s="13" t="s">
        <v>60</v>
      </c>
      <c r="C49" s="14">
        <v>1000000</v>
      </c>
      <c r="D49" s="15">
        <v>42857</v>
      </c>
      <c r="E49" s="16"/>
      <c r="F49" s="17">
        <f>G49/C49</f>
        <v>1</v>
      </c>
      <c r="G49" s="21">
        <v>1000000</v>
      </c>
      <c r="H49" s="16"/>
      <c r="I49" s="16"/>
      <c r="J49" s="34"/>
      <c r="K49" s="16"/>
    </row>
    <row r="50" spans="1:13">
      <c r="A50" s="20" t="s">
        <v>62</v>
      </c>
      <c r="B50" s="13" t="s">
        <v>54</v>
      </c>
      <c r="C50" s="14">
        <v>800000</v>
      </c>
      <c r="D50" s="15">
        <v>43462</v>
      </c>
      <c r="E50" s="16"/>
      <c r="F50" s="17">
        <f>G50/C50</f>
        <v>1</v>
      </c>
      <c r="G50" s="24">
        <v>800000</v>
      </c>
      <c r="H50" s="16"/>
      <c r="I50" s="16"/>
      <c r="J50" s="34"/>
      <c r="K50" s="16"/>
    </row>
    <row r="51" spans="1:13">
      <c r="A51" s="12" t="s">
        <v>63</v>
      </c>
      <c r="B51" s="13" t="s">
        <v>60</v>
      </c>
      <c r="C51" s="14">
        <v>2307000</v>
      </c>
      <c r="D51" s="15">
        <v>42857</v>
      </c>
      <c r="E51" s="16"/>
      <c r="F51" s="17">
        <f>G51/C51</f>
        <v>1</v>
      </c>
      <c r="G51" s="14">
        <v>2307000</v>
      </c>
      <c r="H51" s="16"/>
      <c r="I51" s="16"/>
      <c r="J51" s="34"/>
      <c r="K51" s="16"/>
    </row>
    <row r="52" spans="1:13">
      <c r="A52" s="12" t="s">
        <v>64</v>
      </c>
      <c r="B52" s="13" t="s">
        <v>60</v>
      </c>
      <c r="C52" s="14">
        <v>2685787.6</v>
      </c>
      <c r="D52" s="15">
        <v>42857</v>
      </c>
      <c r="E52" s="16"/>
      <c r="F52" s="17">
        <f>G52/C52</f>
        <v>1</v>
      </c>
      <c r="G52" s="21">
        <v>2685787.6</v>
      </c>
      <c r="H52" s="16"/>
      <c r="I52" s="16"/>
      <c r="J52" s="34"/>
      <c r="K52" s="16"/>
    </row>
    <row r="53" spans="1:13">
      <c r="A53" s="19" t="s">
        <v>65</v>
      </c>
      <c r="B53" s="13"/>
      <c r="C53" s="14"/>
      <c r="D53" s="15"/>
      <c r="E53" s="16"/>
      <c r="F53" s="17"/>
      <c r="G53" s="14"/>
      <c r="H53" s="16"/>
      <c r="I53" s="16"/>
      <c r="J53" s="34"/>
      <c r="K53" s="16"/>
    </row>
    <row r="54" spans="1:13" customHeight="1" ht="31.5">
      <c r="A54" s="12" t="s">
        <v>66</v>
      </c>
      <c r="B54" s="13"/>
      <c r="C54" s="14">
        <v>1065703.02</v>
      </c>
      <c r="D54" s="15">
        <v>42857</v>
      </c>
      <c r="E54" s="16"/>
      <c r="F54" s="17">
        <f>G54/C54</f>
        <v>0.46417340545774</v>
      </c>
      <c r="G54" s="14">
        <v>494671</v>
      </c>
      <c r="H54" s="16"/>
      <c r="I54" s="16"/>
      <c r="J54" s="34"/>
      <c r="K54" s="16"/>
    </row>
    <row r="55" spans="1:13">
      <c r="A55" s="12" t="s">
        <v>67</v>
      </c>
      <c r="B55" s="13"/>
      <c r="C55" s="14">
        <v>517754.38</v>
      </c>
      <c r="D55" s="15">
        <v>42857</v>
      </c>
      <c r="E55" s="16"/>
      <c r="F55" s="17">
        <f>G55/C55</f>
        <v>0</v>
      </c>
      <c r="G55" s="14">
        <v>0</v>
      </c>
      <c r="H55" s="16"/>
      <c r="I55" s="16"/>
      <c r="J55" s="34"/>
      <c r="K55" s="16"/>
    </row>
    <row r="56" spans="1:13">
      <c r="A56" s="12" t="s">
        <v>68</v>
      </c>
      <c r="B56" s="13"/>
      <c r="C56" s="14">
        <v>114152.53</v>
      </c>
      <c r="D56" s="15">
        <v>42857</v>
      </c>
      <c r="E56" s="16"/>
      <c r="F56" s="17">
        <f>G56/C56</f>
        <v>0</v>
      </c>
      <c r="G56" s="14">
        <v>0</v>
      </c>
      <c r="H56" s="16"/>
      <c r="I56" s="16"/>
      <c r="J56" s="34"/>
      <c r="K56" s="16"/>
    </row>
    <row r="57" spans="1:13">
      <c r="A57" s="25" t="s">
        <v>69</v>
      </c>
      <c r="B57" s="13"/>
      <c r="C57" s="14">
        <v>2305581.76</v>
      </c>
      <c r="D57" s="15">
        <v>42857</v>
      </c>
      <c r="E57" s="16"/>
      <c r="F57" s="17">
        <f>G57/C57</f>
        <v>0</v>
      </c>
      <c r="G57" s="14">
        <v>0</v>
      </c>
      <c r="H57" s="16"/>
      <c r="I57" s="16"/>
      <c r="J57" s="34"/>
      <c r="K57" s="16"/>
    </row>
    <row r="58" spans="1:13">
      <c r="A58" s="25" t="s">
        <v>70</v>
      </c>
      <c r="B58" s="13"/>
      <c r="C58" s="14"/>
      <c r="D58" s="15"/>
      <c r="E58" s="16"/>
      <c r="F58" s="17"/>
      <c r="G58" s="14"/>
      <c r="H58" s="16"/>
      <c r="I58" s="16"/>
      <c r="J58" s="34"/>
      <c r="K58" s="16"/>
    </row>
    <row r="59" spans="1:13" customHeight="1" ht="31.5">
      <c r="A59" s="12" t="s">
        <v>71</v>
      </c>
      <c r="B59" s="38" t="s">
        <v>72</v>
      </c>
      <c r="C59" s="14">
        <v>3000000</v>
      </c>
      <c r="D59" s="15">
        <v>43361</v>
      </c>
      <c r="E59" s="16"/>
      <c r="F59" s="17">
        <f>G59/C59</f>
        <v>1</v>
      </c>
      <c r="G59" s="14">
        <f>2711378.06+288621.94</f>
        <v>3000000</v>
      </c>
      <c r="H59" s="16"/>
      <c r="I59" s="16"/>
      <c r="J59" s="34"/>
      <c r="K59" s="16"/>
    </row>
    <row r="60" spans="1:13">
      <c r="A60" s="12" t="s">
        <v>73</v>
      </c>
      <c r="B60" s="13" t="s">
        <v>74</v>
      </c>
      <c r="C60" s="14">
        <v>7381602</v>
      </c>
      <c r="D60" s="15">
        <v>43530</v>
      </c>
      <c r="E60" s="16"/>
      <c r="F60" s="17">
        <f>G60/C60</f>
        <v>1</v>
      </c>
      <c r="G60" s="14">
        <v>7381602</v>
      </c>
      <c r="H60" s="16"/>
      <c r="I60" s="16"/>
      <c r="J60" s="34"/>
      <c r="K60" s="16"/>
    </row>
    <row r="61" spans="1:13">
      <c r="A61" s="12" t="s">
        <v>75</v>
      </c>
      <c r="B61" s="13" t="s">
        <v>76</v>
      </c>
      <c r="C61" s="14">
        <v>871394.01</v>
      </c>
      <c r="D61" s="15">
        <v>43530</v>
      </c>
      <c r="E61" s="16"/>
      <c r="F61" s="17">
        <f>G61/C61</f>
        <v>1</v>
      </c>
      <c r="G61" s="14">
        <v>871394.01</v>
      </c>
      <c r="H61" s="16"/>
      <c r="I61" s="16"/>
      <c r="J61" s="34"/>
      <c r="K61" s="16"/>
    </row>
    <row r="62" spans="1:13">
      <c r="A62" s="12" t="s">
        <v>77</v>
      </c>
      <c r="B62" s="13" t="s">
        <v>78</v>
      </c>
      <c r="C62" s="14">
        <v>20000000</v>
      </c>
      <c r="D62" s="15">
        <v>43508</v>
      </c>
      <c r="E62" s="16"/>
      <c r="F62" s="17">
        <f>G62/C62</f>
        <v>0.9374003905</v>
      </c>
      <c r="G62" s="14">
        <v>18748007.81</v>
      </c>
      <c r="H62" s="16"/>
      <c r="I62" s="16"/>
      <c r="J62" s="34"/>
      <c r="K62" s="16"/>
    </row>
    <row r="63" spans="1:13">
      <c r="A63" s="12" t="s">
        <v>79</v>
      </c>
      <c r="B63" s="13" t="s">
        <v>80</v>
      </c>
      <c r="C63" s="14">
        <v>10000000</v>
      </c>
      <c r="D63" s="15">
        <v>43959</v>
      </c>
      <c r="E63" s="16"/>
      <c r="F63" s="17">
        <f>G63/C63</f>
        <v>1</v>
      </c>
      <c r="G63" s="14">
        <v>10000000</v>
      </c>
      <c r="H63" s="16"/>
      <c r="I63" s="16"/>
      <c r="J63" s="34"/>
      <c r="K63" s="16"/>
    </row>
    <row r="64" spans="1:13" customHeight="1" ht="31.5">
      <c r="A64" s="12" t="s">
        <v>81</v>
      </c>
      <c r="B64" s="38" t="s">
        <v>82</v>
      </c>
      <c r="C64" s="14">
        <v>13867875</v>
      </c>
      <c r="D64" s="15">
        <v>44166</v>
      </c>
      <c r="E64" s="16"/>
      <c r="F64" s="17">
        <f>G64/C64</f>
        <v>0.54799477136908</v>
      </c>
      <c r="G64" s="14">
        <v>7599522.99</v>
      </c>
      <c r="H64" s="16"/>
      <c r="I64" s="16"/>
      <c r="J64" s="34"/>
      <c r="K64" s="16"/>
    </row>
    <row r="65" spans="1:13" customHeight="1" ht="47.25" s="29" customFormat="1">
      <c r="A65" s="12" t="s">
        <v>83</v>
      </c>
      <c r="B65" s="13" t="s">
        <v>84</v>
      </c>
      <c r="C65" s="26">
        <v>3000000</v>
      </c>
      <c r="D65" s="27">
        <v>44321</v>
      </c>
      <c r="E65" s="28"/>
      <c r="F65" s="17">
        <f>G65/C65</f>
        <v>0</v>
      </c>
      <c r="G65" s="26">
        <v>0</v>
      </c>
      <c r="H65" s="28"/>
      <c r="I65" s="28"/>
      <c r="J65" s="35"/>
      <c r="K65" s="28"/>
    </row>
    <row r="66" spans="1:13" customHeight="1" ht="31.5">
      <c r="A66" s="12" t="s">
        <v>85</v>
      </c>
      <c r="B66" s="13" t="s">
        <v>84</v>
      </c>
      <c r="C66" s="14">
        <f>1000000</f>
        <v>1000000</v>
      </c>
      <c r="D66" s="15">
        <v>44321</v>
      </c>
      <c r="E66" s="16"/>
      <c r="F66" s="17">
        <f>G66/SUM(C66,I66)</f>
        <v>0</v>
      </c>
      <c r="G66" s="14">
        <v>0</v>
      </c>
      <c r="H66" s="16"/>
      <c r="I66" s="14">
        <v>821482.75</v>
      </c>
      <c r="J66" s="38"/>
      <c r="K66" s="16"/>
    </row>
    <row r="67" spans="1:13">
      <c r="A67" s="12" t="s">
        <v>86</v>
      </c>
      <c r="B67" s="13" t="s">
        <v>84</v>
      </c>
      <c r="C67" s="14">
        <v>16000000</v>
      </c>
      <c r="D67" s="15">
        <v>44321</v>
      </c>
      <c r="E67" s="16"/>
      <c r="F67" s="17">
        <f>G67/C67</f>
        <v>0.538999083125</v>
      </c>
      <c r="G67" s="14">
        <v>8623985.33</v>
      </c>
      <c r="H67" s="16"/>
      <c r="I67" s="16"/>
      <c r="J67" s="34"/>
      <c r="K67" s="16"/>
    </row>
    <row r="68" spans="1:13" customHeight="1" ht="31.5">
      <c r="A68" s="12" t="s">
        <v>87</v>
      </c>
      <c r="B68" s="13" t="s">
        <v>88</v>
      </c>
      <c r="C68" s="14">
        <v>5000000</v>
      </c>
      <c r="D68" s="15">
        <v>44321</v>
      </c>
      <c r="E68" s="16"/>
      <c r="F68" s="17">
        <f>G68/C68</f>
        <v>0</v>
      </c>
      <c r="G68" s="14">
        <v>0</v>
      </c>
      <c r="H68" s="16"/>
      <c r="I68" s="16"/>
      <c r="J68" s="34"/>
      <c r="K68" s="16"/>
    </row>
    <row r="69" spans="1:13" s="3" customFormat="1">
      <c r="A69" s="12" t="s">
        <v>89</v>
      </c>
      <c r="B69" s="13" t="s">
        <v>88</v>
      </c>
      <c r="C69" s="14">
        <v>12000000</v>
      </c>
      <c r="D69" s="15">
        <v>44321</v>
      </c>
      <c r="E69" s="16"/>
      <c r="F69" s="17">
        <f>G69/C69</f>
        <v>0.54869572583333</v>
      </c>
      <c r="G69" s="14">
        <v>6584348.71</v>
      </c>
      <c r="H69" s="16"/>
      <c r="I69" s="16"/>
      <c r="J69" s="34"/>
      <c r="K69" s="16"/>
    </row>
    <row r="70" spans="1:13" customHeight="1" ht="31.5" s="3" customFormat="1">
      <c r="A70" s="12" t="s">
        <v>90</v>
      </c>
      <c r="B70" s="13" t="s">
        <v>88</v>
      </c>
      <c r="C70" s="14">
        <v>2000000</v>
      </c>
      <c r="D70" s="15">
        <v>44321</v>
      </c>
      <c r="E70" s="16"/>
      <c r="F70" s="17">
        <f>G70/C70</f>
        <v>0</v>
      </c>
      <c r="G70" s="14">
        <v>0</v>
      </c>
      <c r="H70" s="16"/>
      <c r="I70" s="16"/>
      <c r="J70" s="34"/>
      <c r="K70" s="16"/>
    </row>
    <row r="71" spans="1:13">
      <c r="A71" s="12" t="s">
        <v>91</v>
      </c>
      <c r="B71" s="13" t="s">
        <v>88</v>
      </c>
      <c r="C71" s="14">
        <f>1000000</f>
        <v>1000000</v>
      </c>
      <c r="D71" s="15">
        <v>44321</v>
      </c>
      <c r="E71" s="16"/>
      <c r="F71" s="17">
        <f>G71/SUM(C71,I71)</f>
        <v>1</v>
      </c>
      <c r="G71" s="14">
        <v>3173107.8</v>
      </c>
      <c r="H71" s="16"/>
      <c r="I71" s="14">
        <v>2173107.8</v>
      </c>
      <c r="J71" s="38"/>
      <c r="K71" s="16"/>
    </row>
    <row r="72" spans="1:13" customHeight="1" ht="31.5">
      <c r="A72" s="12" t="s">
        <v>92</v>
      </c>
      <c r="B72" s="13" t="s">
        <v>93</v>
      </c>
      <c r="C72" s="14">
        <v>5000000</v>
      </c>
      <c r="D72" s="15">
        <v>44321</v>
      </c>
      <c r="E72" s="16"/>
      <c r="F72" s="17">
        <f>G72/C72</f>
        <v>1</v>
      </c>
      <c r="G72" s="14">
        <v>5000000</v>
      </c>
      <c r="H72" s="16"/>
      <c r="I72" s="16"/>
      <c r="J72" s="34"/>
      <c r="K72" s="16"/>
    </row>
    <row r="73" spans="1:13">
      <c r="A73" s="12" t="s">
        <v>94</v>
      </c>
      <c r="B73" s="13" t="s">
        <v>93</v>
      </c>
      <c r="C73" s="14">
        <v>10000000</v>
      </c>
      <c r="D73" s="15">
        <v>44321</v>
      </c>
      <c r="E73" s="16"/>
      <c r="F73" s="17">
        <f>G73/C73</f>
        <v>1</v>
      </c>
      <c r="G73" s="14">
        <v>10000000</v>
      </c>
      <c r="H73" s="16"/>
      <c r="I73" s="16"/>
      <c r="J73" s="34"/>
      <c r="K73" s="16"/>
    </row>
    <row r="74" spans="1:13" customHeight="1" ht="31.5">
      <c r="A74" s="12" t="s">
        <v>95</v>
      </c>
      <c r="B74" s="13" t="s">
        <v>93</v>
      </c>
      <c r="C74" s="14">
        <v>5000000</v>
      </c>
      <c r="D74" s="15">
        <v>44321</v>
      </c>
      <c r="E74" s="16"/>
      <c r="F74" s="17">
        <f>G74/C74</f>
        <v>0.678125396</v>
      </c>
      <c r="G74" s="14">
        <v>3390626.98</v>
      </c>
      <c r="H74" s="16"/>
      <c r="I74" s="16"/>
      <c r="J74" s="34"/>
      <c r="K74" s="16"/>
    </row>
    <row r="75" spans="1:13" customHeight="1" ht="31.5">
      <c r="A75" s="12" t="s">
        <v>96</v>
      </c>
      <c r="B75" s="13" t="s">
        <v>74</v>
      </c>
      <c r="C75" s="14">
        <v>14258691</v>
      </c>
      <c r="D75" s="15">
        <v>44396</v>
      </c>
      <c r="E75" s="16"/>
      <c r="F75" s="17">
        <f>G75/C75</f>
        <v>0</v>
      </c>
      <c r="G75" s="14">
        <v>0</v>
      </c>
      <c r="H75" s="16"/>
      <c r="I75" s="16"/>
      <c r="J75" s="34"/>
      <c r="K75" s="16"/>
    </row>
    <row r="76" spans="1:13" customHeight="1" ht="63">
      <c r="A76" s="12" t="s">
        <v>97</v>
      </c>
      <c r="B76" s="13" t="s">
        <v>76</v>
      </c>
      <c r="C76" s="14">
        <v>20000000</v>
      </c>
      <c r="D76" s="15">
        <v>44616</v>
      </c>
      <c r="E76" s="16"/>
      <c r="F76" s="17">
        <f>G76/C76</f>
        <v>1</v>
      </c>
      <c r="G76" s="14">
        <v>20000000</v>
      </c>
      <c r="H76" s="16"/>
      <c r="I76" s="16"/>
      <c r="J76" s="34"/>
      <c r="K76" s="16"/>
    </row>
    <row r="77" spans="1:13">
      <c r="A77" s="12" t="s">
        <v>98</v>
      </c>
      <c r="B77" s="13" t="s">
        <v>76</v>
      </c>
      <c r="C77" s="14">
        <v>7000000</v>
      </c>
      <c r="D77" s="15">
        <v>44783</v>
      </c>
      <c r="E77" s="16"/>
      <c r="F77" s="17">
        <f>G77/C77</f>
        <v>0.99285714285714</v>
      </c>
      <c r="G77" s="14">
        <v>6950000</v>
      </c>
      <c r="H77" s="16"/>
      <c r="I77" s="16"/>
      <c r="J77" s="34"/>
      <c r="K77" s="16"/>
    </row>
    <row r="78" spans="1:13" customHeight="1" ht="31.5">
      <c r="A78" s="12" t="s">
        <v>99</v>
      </c>
      <c r="B78" s="13" t="s">
        <v>76</v>
      </c>
      <c r="C78" s="14">
        <v>5995860</v>
      </c>
      <c r="D78" s="15">
        <v>44783</v>
      </c>
      <c r="E78" s="16"/>
      <c r="F78" s="17">
        <f>G78/C78</f>
        <v>0.26617139993262</v>
      </c>
      <c r="G78" s="14">
        <f>20000+20000+35000+15000+50000+40000+50000+30000+50000+20000+50000+15000+20000+20000+20000+50000+50000+50000+50000+25000+50000+25000+15000+12000+813926.45</f>
        <v>1595926.45</v>
      </c>
      <c r="H78" s="16"/>
      <c r="I78" s="16"/>
      <c r="J78" s="34"/>
      <c r="K78" s="16"/>
    </row>
    <row r="79" spans="1:13">
      <c r="A79" s="12" t="s">
        <v>100</v>
      </c>
      <c r="B79" s="13" t="s">
        <v>76</v>
      </c>
      <c r="C79" s="14">
        <v>10000000</v>
      </c>
      <c r="D79" s="15">
        <v>44783</v>
      </c>
      <c r="E79" s="16"/>
      <c r="F79" s="17">
        <f>G79/C79</f>
        <v>0</v>
      </c>
      <c r="G79" s="14">
        <v>0</v>
      </c>
      <c r="H79" s="16"/>
      <c r="I79" s="16"/>
      <c r="J79" s="34"/>
      <c r="K79" s="16"/>
    </row>
    <row r="80" spans="1:13" customHeight="1" ht="47.25">
      <c r="A80" s="12" t="s">
        <v>101</v>
      </c>
      <c r="B80" s="13" t="s">
        <v>76</v>
      </c>
      <c r="C80" s="14">
        <v>5000000</v>
      </c>
      <c r="D80" s="15">
        <v>44783</v>
      </c>
      <c r="E80" s="16"/>
      <c r="F80" s="17">
        <f>G80/SUM(C80,I80)</f>
        <v>0</v>
      </c>
      <c r="G80" s="14">
        <v>0</v>
      </c>
      <c r="H80" s="16"/>
      <c r="I80" s="14">
        <v>3000000</v>
      </c>
      <c r="J80" s="34"/>
      <c r="K80" s="16"/>
    </row>
    <row r="81" spans="1:13">
      <c r="A81" s="12" t="s">
        <v>102</v>
      </c>
      <c r="B81" s="13" t="s">
        <v>76</v>
      </c>
      <c r="C81" s="14">
        <v>1000000</v>
      </c>
      <c r="D81" s="15">
        <v>44783</v>
      </c>
      <c r="E81" s="16"/>
      <c r="F81" s="17">
        <f>G81/C81</f>
        <v>0</v>
      </c>
      <c r="G81" s="14">
        <v>0</v>
      </c>
      <c r="H81" s="16"/>
      <c r="I81" s="16"/>
      <c r="J81" s="34"/>
      <c r="K81" s="16"/>
    </row>
    <row r="82" spans="1:13" customHeight="1" ht="47.25">
      <c r="A82" s="12" t="s">
        <v>103</v>
      </c>
      <c r="B82" s="13" t="s">
        <v>76</v>
      </c>
      <c r="C82" s="14">
        <v>1500000</v>
      </c>
      <c r="D82" s="15">
        <v>44840</v>
      </c>
      <c r="E82" s="16"/>
      <c r="F82" s="17">
        <f>G82/C82</f>
        <v>0</v>
      </c>
      <c r="G82" s="14">
        <v>0</v>
      </c>
      <c r="H82" s="16"/>
      <c r="I82" s="16"/>
      <c r="J82" s="34"/>
      <c r="K82" s="16"/>
    </row>
    <row r="83" spans="1:13" customHeight="1" ht="47.25">
      <c r="A83" s="12" t="s">
        <v>104</v>
      </c>
      <c r="B83" s="13" t="s">
        <v>76</v>
      </c>
      <c r="C83" s="14">
        <v>2500000</v>
      </c>
      <c r="D83" s="15">
        <v>44840</v>
      </c>
      <c r="E83" s="16"/>
      <c r="F83" s="17">
        <f>G83/C83</f>
        <v>0</v>
      </c>
      <c r="G83" s="14">
        <v>0</v>
      </c>
      <c r="H83" s="16"/>
      <c r="I83" s="16"/>
      <c r="J83" s="34"/>
      <c r="K83" s="16"/>
    </row>
    <row r="84" spans="1:13" customHeight="1" ht="63">
      <c r="A84" s="12" t="s">
        <v>105</v>
      </c>
      <c r="B84" s="13" t="s">
        <v>106</v>
      </c>
      <c r="C84" s="14">
        <v>3000000</v>
      </c>
      <c r="D84" s="15">
        <v>44840</v>
      </c>
      <c r="E84" s="16"/>
      <c r="F84" s="17">
        <f>G84/C84</f>
        <v>0</v>
      </c>
      <c r="G84" s="14">
        <v>0</v>
      </c>
      <c r="H84" s="16"/>
      <c r="I84" s="16"/>
      <c r="J84" s="34"/>
      <c r="K84" s="16"/>
    </row>
    <row r="85" spans="1:13" customHeight="1" ht="47.25">
      <c r="A85" s="12" t="s">
        <v>107</v>
      </c>
      <c r="B85" s="13" t="s">
        <v>106</v>
      </c>
      <c r="C85" s="14">
        <v>1000000</v>
      </c>
      <c r="D85" s="15">
        <v>44840</v>
      </c>
      <c r="E85" s="16"/>
      <c r="F85" s="17">
        <f>G85/C85</f>
        <v>0</v>
      </c>
      <c r="G85" s="14">
        <v>0</v>
      </c>
      <c r="H85" s="16"/>
      <c r="I85" s="16"/>
      <c r="J85" s="34"/>
      <c r="K85" s="16"/>
    </row>
    <row r="86" spans="1:13">
      <c r="A86" s="19" t="s">
        <v>108</v>
      </c>
      <c r="B86" s="13"/>
      <c r="C86" s="14"/>
      <c r="D86" s="15"/>
      <c r="E86" s="16"/>
      <c r="F86" s="17"/>
      <c r="G86" s="14"/>
      <c r="H86" s="16"/>
      <c r="I86" s="16"/>
      <c r="J86" s="34"/>
      <c r="K86" s="16"/>
    </row>
    <row r="87" spans="1:13">
      <c r="A87" s="12" t="s">
        <v>109</v>
      </c>
      <c r="B87" s="13" t="s">
        <v>110</v>
      </c>
      <c r="C87" s="14">
        <v>25000000</v>
      </c>
      <c r="D87" s="15">
        <v>44603</v>
      </c>
      <c r="E87" s="16"/>
      <c r="F87" s="17">
        <f>G87/C87</f>
        <v>1</v>
      </c>
      <c r="G87" s="14">
        <v>25000000</v>
      </c>
      <c r="H87" s="16"/>
      <c r="I87" s="16"/>
      <c r="J87" s="34"/>
      <c r="K87" s="16"/>
    </row>
    <row r="88" spans="1:13">
      <c r="A88" s="22" t="s">
        <v>111</v>
      </c>
      <c r="B88" s="13"/>
      <c r="C88" s="14"/>
      <c r="D88" s="15"/>
      <c r="E88" s="16"/>
      <c r="F88" s="17"/>
      <c r="G88" s="14"/>
      <c r="H88" s="16"/>
      <c r="I88" s="16"/>
      <c r="J88" s="34"/>
      <c r="K88" s="16"/>
    </row>
    <row r="89" spans="1:13">
      <c r="A89" s="20" t="s">
        <v>112</v>
      </c>
      <c r="B89" s="13"/>
      <c r="C89" s="21">
        <f>66526.65+135670</f>
        <v>202196.65</v>
      </c>
      <c r="D89" s="15">
        <v>42857</v>
      </c>
      <c r="E89" s="16"/>
      <c r="F89" s="17">
        <f>G89/C89</f>
        <v>0</v>
      </c>
      <c r="G89" s="14">
        <v>0</v>
      </c>
      <c r="H89" s="16"/>
      <c r="I89" s="16"/>
      <c r="J89" s="34"/>
      <c r="K89" s="16"/>
    </row>
    <row r="90" spans="1:13" customHeight="1" ht="31.5">
      <c r="A90" s="12" t="s">
        <v>113</v>
      </c>
      <c r="B90" s="13"/>
      <c r="C90" s="14">
        <v>1082635.15</v>
      </c>
      <c r="D90" s="15">
        <v>42857</v>
      </c>
      <c r="E90" s="16"/>
      <c r="F90" s="17">
        <f>G90/C90</f>
        <v>0</v>
      </c>
      <c r="G90" s="14">
        <v>0</v>
      </c>
      <c r="H90" s="16"/>
      <c r="I90" s="16"/>
      <c r="J90" s="34"/>
      <c r="K90" s="16"/>
    </row>
    <row r="91" spans="1:13">
      <c r="A91" s="30"/>
    </row>
    <row r="92" spans="1:13">
      <c r="A92" s="3" t="s">
        <v>114</v>
      </c>
      <c r="F92" s="2"/>
    </row>
    <row r="93" spans="1:13">
      <c r="A93" s="3" t="s">
        <v>115</v>
      </c>
      <c r="F93" s="2"/>
    </row>
    <row r="94" spans="1:13">
      <c r="F94" s="2"/>
    </row>
    <row r="95" spans="1:13">
      <c r="F95" s="2"/>
    </row>
    <row r="96" spans="1:13">
      <c r="A96" s="37" t="s">
        <v>116</v>
      </c>
      <c r="B96" s="5"/>
      <c r="C96" s="5"/>
      <c r="D96" s="5"/>
      <c r="E96" s="5"/>
      <c r="F96" s="41" t="s">
        <v>117</v>
      </c>
      <c r="G96" s="41"/>
      <c r="H96" s="5"/>
      <c r="I96" s="5"/>
      <c r="J96" s="36"/>
      <c r="K96" s="5"/>
    </row>
    <row r="97" spans="1:13">
      <c r="A97" s="31" t="s">
        <v>118</v>
      </c>
      <c r="B97" s="5"/>
      <c r="C97" s="5"/>
      <c r="D97" s="5"/>
      <c r="E97" s="5"/>
      <c r="F97" s="42" t="s">
        <v>119</v>
      </c>
      <c r="G97" s="42"/>
      <c r="H97" s="5"/>
      <c r="I97" s="5"/>
      <c r="J97" s="36"/>
      <c r="K97" s="5"/>
    </row>
    <row r="98" spans="1:13">
      <c r="A98" s="5"/>
      <c r="B98" s="5"/>
      <c r="C98" s="5"/>
      <c r="D98" s="5"/>
      <c r="E98" s="5"/>
      <c r="F98" s="32"/>
      <c r="G98" s="5"/>
      <c r="H98" s="5"/>
      <c r="I98" s="5"/>
      <c r="J98" s="36"/>
      <c r="K98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K7:K8"/>
    <mergeCell ref="F96:G96"/>
    <mergeCell ref="F97:G97"/>
    <mergeCell ref="A3:K3"/>
    <mergeCell ref="A4:K4"/>
    <mergeCell ref="A7:A8"/>
    <mergeCell ref="B7:B8"/>
    <mergeCell ref="C7:C8"/>
    <mergeCell ref="D7:D8"/>
    <mergeCell ref="E7:E8"/>
    <mergeCell ref="F7:G7"/>
    <mergeCell ref="H7:H8"/>
    <mergeCell ref="I7:J7"/>
  </mergeCells>
  <printOptions gridLines="false" gridLinesSet="true" horizontalCentered="true"/>
  <pageMargins left="0" right="0" top="0.51181102362205" bottom="0" header="0" footer="0"/>
  <pageSetup paperSize="141" orientation="landscape" scale="80" fitToHeight="1" fitToWidth="1" r:id="rId1"/>
  <headerFooter differentOddEven="false" differentFirst="false" scaleWithDoc="true" alignWithMargins="true">
    <oddHeader/>
    <oddFooter>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Quarter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</dc:creator>
  <cp:lastModifiedBy>PAR</cp:lastModifiedBy>
  <dcterms:created xsi:type="dcterms:W3CDTF">2019-03-06T14:58:14+08:00</dcterms:created>
  <dcterms:modified xsi:type="dcterms:W3CDTF">2023-04-26T12:02:50+08:00</dcterms:modified>
  <dc:title/>
  <dc:description/>
  <dc:subject/>
  <cp:keywords/>
  <cp:category/>
</cp:coreProperties>
</file>